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05" windowWidth="20055" windowHeight="9225"/>
  </bookViews>
  <sheets>
    <sheet name="Sheet1" sheetId="1" r:id="rId1"/>
  </sheets>
  <calcPr calcId="124519"/>
</workbook>
</file>

<file path=xl/calcChain.xml><?xml version="1.0" encoding="utf-8"?>
<calcChain xmlns="http://schemas.openxmlformats.org/spreadsheetml/2006/main">
  <c r="E21" i="1"/>
  <c r="N11"/>
  <c r="O11" s="1"/>
  <c r="P11" s="1"/>
  <c r="N15"/>
  <c r="O15" s="1"/>
  <c r="P15" s="1"/>
  <c r="M18"/>
  <c r="M15"/>
  <c r="M13"/>
  <c r="N13" s="1"/>
  <c r="O13" s="1"/>
  <c r="P13" s="1"/>
  <c r="M11"/>
  <c r="M8"/>
  <c r="N8" s="1"/>
  <c r="O8" s="1"/>
  <c r="P8" s="1"/>
  <c r="M5"/>
  <c r="K18"/>
  <c r="L18" s="1"/>
  <c r="L19" s="1"/>
  <c r="L15"/>
  <c r="L13"/>
  <c r="L11"/>
  <c r="L8"/>
  <c r="I18"/>
  <c r="F18"/>
  <c r="G18" s="1"/>
  <c r="H18" s="1"/>
  <c r="F17"/>
  <c r="G17" s="1"/>
  <c r="H17" s="1"/>
  <c r="F15"/>
  <c r="G15" s="1"/>
  <c r="H15" s="1"/>
  <c r="I15" s="1"/>
  <c r="C15"/>
  <c r="G13"/>
  <c r="H13" s="1"/>
  <c r="I13" s="1"/>
  <c r="F13"/>
  <c r="F11"/>
  <c r="G11" s="1"/>
  <c r="H11" s="1"/>
  <c r="F10"/>
  <c r="G10" s="1"/>
  <c r="H10" s="1"/>
  <c r="I11" s="1"/>
  <c r="G8"/>
  <c r="H8" s="1"/>
  <c r="I8" s="1"/>
  <c r="F8"/>
  <c r="I6"/>
  <c r="F5"/>
  <c r="G5" s="1"/>
  <c r="H5" s="1"/>
  <c r="F4"/>
  <c r="G4" s="1"/>
  <c r="H4" s="1"/>
  <c r="N18" l="1"/>
  <c r="N19" s="1"/>
  <c r="I19"/>
  <c r="O18" l="1"/>
  <c r="P18" s="1"/>
  <c r="P19" s="1"/>
  <c r="E22" s="1"/>
  <c r="E23" s="1"/>
  <c r="O19" l="1"/>
</calcChain>
</file>

<file path=xl/sharedStrings.xml><?xml version="1.0" encoding="utf-8"?>
<sst xmlns="http://schemas.openxmlformats.org/spreadsheetml/2006/main" count="36" uniqueCount="30">
  <si>
    <t>BILL NO</t>
  </si>
  <si>
    <t>DATE</t>
  </si>
  <si>
    <t>RATE</t>
  </si>
  <si>
    <t>AMOUNT</t>
  </si>
  <si>
    <t>2016-17/001578</t>
  </si>
  <si>
    <t>VAT 4%</t>
  </si>
  <si>
    <t>TOTAL</t>
  </si>
  <si>
    <t>GTOTAL</t>
  </si>
  <si>
    <t>2016-17/001588</t>
  </si>
  <si>
    <t>2016-17/001589</t>
  </si>
  <si>
    <t>23/1/2017</t>
  </si>
  <si>
    <t>21/01/2017</t>
  </si>
  <si>
    <t>2016-17/001590</t>
  </si>
  <si>
    <t>2016-17/001652</t>
  </si>
  <si>
    <t>2016-17/001654</t>
  </si>
  <si>
    <t xml:space="preserve">TOTAL </t>
  </si>
  <si>
    <t>NIL</t>
  </si>
  <si>
    <t>BILLD MT</t>
  </si>
  <si>
    <t>ACTUALMT</t>
  </si>
  <si>
    <t>SHORT MT</t>
  </si>
  <si>
    <t>NETT PROVISIONAL ADMITTED</t>
  </si>
  <si>
    <t>BILLED</t>
  </si>
  <si>
    <t>LESS SHORT</t>
  </si>
  <si>
    <t>R/O</t>
  </si>
  <si>
    <t>SL NO</t>
  </si>
  <si>
    <t>Regulation 40 2(B)</t>
  </si>
  <si>
    <t>subject to GSTR returns as</t>
  </si>
  <si>
    <t>per regulation 40 (2B)</t>
  </si>
  <si>
    <t>40[2B) Record or evidence of transaction, debt and default by operational creditor. The operational creditor shall, alongwith application under section 9, furnish copies of relevant extracts of Form GSTR-1 and Form GSTR-3B filed under the provisions of the relevant laws relating to Goods and Services Tax and the copy of e-way bill wherever applicable: Provided that provisions of this regulation shall not apply to those operational creditors who do not require registration and to those goods and services which are not covered under any law relating to Goods and Services Tax.</t>
  </si>
  <si>
    <t>Bindal Paper Mills Limited-----Applicant and Operational Creditor"s claim</t>
  </si>
</sst>
</file>

<file path=xl/styles.xml><?xml version="1.0" encoding="utf-8"?>
<styleSheet xmlns="http://schemas.openxmlformats.org/spreadsheetml/2006/main">
  <numFmts count="1">
    <numFmt numFmtId="164" formatCode="0.000"/>
  </numFmts>
  <fonts count="2">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right style="medium">
        <color auto="1"/>
      </right>
      <top style="thick">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ck">
        <color auto="1"/>
      </bottom>
      <diagonal/>
    </border>
  </borders>
  <cellStyleXfs count="1">
    <xf numFmtId="0" fontId="0" fillId="0" borderId="0"/>
  </cellStyleXfs>
  <cellXfs count="48">
    <xf numFmtId="0" fontId="0" fillId="0" borderId="0" xfId="0"/>
    <xf numFmtId="1" fontId="0" fillId="0" borderId="0" xfId="0" applyNumberFormat="1"/>
    <xf numFmtId="2" fontId="0" fillId="0" borderId="0" xfId="0" applyNumberFormat="1"/>
    <xf numFmtId="164" fontId="0" fillId="0" borderId="0" xfId="0" applyNumberFormat="1"/>
    <xf numFmtId="0" fontId="0" fillId="0" borderId="4" xfId="0" applyBorder="1"/>
    <xf numFmtId="0" fontId="0" fillId="0" borderId="5" xfId="0" applyBorder="1"/>
    <xf numFmtId="0" fontId="0" fillId="0" borderId="6" xfId="0" applyBorder="1"/>
    <xf numFmtId="2" fontId="0" fillId="0" borderId="5" xfId="0" applyNumberFormat="1" applyBorder="1"/>
    <xf numFmtId="164" fontId="0" fillId="0" borderId="4" xfId="0" applyNumberFormat="1" applyBorder="1"/>
    <xf numFmtId="164" fontId="0" fillId="0" borderId="7" xfId="0" applyNumberFormat="1" applyBorder="1"/>
    <xf numFmtId="164" fontId="0" fillId="0" borderId="8" xfId="0" applyNumberFormat="1" applyBorder="1"/>
    <xf numFmtId="164" fontId="0" fillId="0" borderId="9" xfId="0" applyNumberFormat="1" applyBorder="1"/>
    <xf numFmtId="0" fontId="0" fillId="0" borderId="11" xfId="0" applyBorder="1"/>
    <xf numFmtId="2" fontId="0" fillId="0" borderId="11" xfId="0" applyNumberFormat="1" applyBorder="1"/>
    <xf numFmtId="164" fontId="0" fillId="0" borderId="12" xfId="0" applyNumberFormat="1" applyBorder="1"/>
    <xf numFmtId="164" fontId="0" fillId="0" borderId="6" xfId="0" applyNumberFormat="1" applyBorder="1"/>
    <xf numFmtId="2" fontId="0" fillId="0" borderId="6" xfId="0" applyNumberFormat="1" applyBorder="1"/>
    <xf numFmtId="0" fontId="0" fillId="0" borderId="7" xfId="0" applyBorder="1"/>
    <xf numFmtId="2" fontId="0" fillId="0" borderId="8" xfId="0" applyNumberFormat="1" applyBorder="1"/>
    <xf numFmtId="0" fontId="1" fillId="0" borderId="1" xfId="0" applyFont="1" applyBorder="1"/>
    <xf numFmtId="0" fontId="1" fillId="0" borderId="2" xfId="0" applyFont="1" applyBorder="1"/>
    <xf numFmtId="1" fontId="1" fillId="0" borderId="2" xfId="0" applyNumberFormat="1" applyFont="1" applyBorder="1"/>
    <xf numFmtId="0" fontId="1" fillId="0" borderId="3" xfId="0" applyFont="1" applyBorder="1"/>
    <xf numFmtId="0" fontId="1" fillId="0" borderId="0" xfId="0" applyFont="1"/>
    <xf numFmtId="164" fontId="1" fillId="0" borderId="1" xfId="0" applyNumberFormat="1" applyFont="1" applyBorder="1"/>
    <xf numFmtId="0" fontId="1" fillId="0" borderId="10" xfId="0" applyFont="1" applyBorder="1"/>
    <xf numFmtId="2" fontId="1" fillId="0" borderId="1" xfId="0" applyNumberFormat="1" applyFont="1" applyBorder="1"/>
    <xf numFmtId="2" fontId="1" fillId="0" borderId="3" xfId="0" applyNumberFormat="1" applyFont="1" applyBorder="1"/>
    <xf numFmtId="2" fontId="1" fillId="0" borderId="4" xfId="0" applyNumberFormat="1" applyFont="1" applyBorder="1"/>
    <xf numFmtId="2" fontId="1" fillId="0" borderId="6" xfId="0" applyNumberFormat="1" applyFont="1" applyBorder="1"/>
    <xf numFmtId="2" fontId="1" fillId="0" borderId="7" xfId="0" applyNumberFormat="1" applyFont="1" applyBorder="1"/>
    <xf numFmtId="2" fontId="1" fillId="0" borderId="9" xfId="0" applyNumberFormat="1" applyFont="1" applyBorder="1"/>
    <xf numFmtId="2" fontId="1" fillId="0" borderId="8" xfId="0" applyNumberFormat="1" applyFont="1" applyBorder="1"/>
    <xf numFmtId="164" fontId="1" fillId="0" borderId="9" xfId="0" applyNumberFormat="1" applyFont="1" applyBorder="1"/>
    <xf numFmtId="0" fontId="0" fillId="0" borderId="9" xfId="0" applyBorder="1"/>
    <xf numFmtId="0" fontId="1" fillId="0" borderId="10" xfId="0" applyFont="1" applyBorder="1" applyAlignment="1">
      <alignment horizontal="right"/>
    </xf>
    <xf numFmtId="0" fontId="0" fillId="0" borderId="11" xfId="0" applyBorder="1" applyAlignment="1">
      <alignment horizontal="right"/>
    </xf>
    <xf numFmtId="14" fontId="0" fillId="0" borderId="11" xfId="0" applyNumberFormat="1" applyBorder="1" applyAlignment="1">
      <alignment horizontal="right"/>
    </xf>
    <xf numFmtId="0" fontId="0" fillId="0" borderId="12" xfId="0" applyBorder="1" applyAlignment="1">
      <alignment horizontal="right"/>
    </xf>
    <xf numFmtId="0" fontId="0" fillId="0" borderId="0" xfId="0" applyAlignment="1">
      <alignment horizontal="right"/>
    </xf>
    <xf numFmtId="0" fontId="1" fillId="0" borderId="0" xfId="0" applyFont="1" applyAlignment="1">
      <alignment wrapText="1"/>
    </xf>
    <xf numFmtId="0" fontId="1" fillId="2" borderId="0" xfId="0" applyFont="1" applyFill="1"/>
    <xf numFmtId="0" fontId="1" fillId="2" borderId="0" xfId="0" applyFont="1" applyFill="1" applyAlignment="1">
      <alignment horizontal="right"/>
    </xf>
    <xf numFmtId="2" fontId="1" fillId="2" borderId="0" xfId="0" applyNumberFormat="1" applyFont="1" applyFill="1"/>
    <xf numFmtId="0" fontId="1" fillId="0" borderId="0" xfId="0" applyFont="1" applyAlignment="1">
      <alignment horizontal="center" wrapText="1"/>
    </xf>
    <xf numFmtId="0" fontId="1" fillId="0" borderId="0" xfId="0" applyFont="1" applyAlignment="1">
      <alignment horizontal="right"/>
    </xf>
    <xf numFmtId="1" fontId="1" fillId="0" borderId="0" xfId="0" applyNumberFormat="1" applyFont="1"/>
    <xf numFmtId="164" fontId="1" fillId="0" borderId="0" xfId="0" applyNumberFormat="1" applyFo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33"/>
  <sheetViews>
    <sheetView tabSelected="1" topLeftCell="A6" workbookViewId="0">
      <selection activeCell="H1" sqref="H1"/>
    </sheetView>
  </sheetViews>
  <sheetFormatPr defaultRowHeight="15"/>
  <cols>
    <col min="1" max="1" width="5.5703125" customWidth="1"/>
    <col min="2" max="2" width="14.85546875" customWidth="1"/>
    <col min="3" max="3" width="12.140625" style="39" customWidth="1"/>
    <col min="4" max="4" width="12.140625" customWidth="1"/>
    <col min="5" max="5" width="10.5703125" bestFit="1" customWidth="1"/>
    <col min="6" max="6" width="11.7109375" style="1" customWidth="1"/>
    <col min="7" max="7" width="9.28515625" bestFit="1" customWidth="1"/>
    <col min="8" max="8" width="11.140625" customWidth="1"/>
    <col min="9" max="9" width="10.5703125" bestFit="1" customWidth="1"/>
    <col min="10" max="10" width="10.5703125" customWidth="1"/>
    <col min="11" max="11" width="11" style="3" customWidth="1"/>
    <col min="12" max="12" width="10.28515625" customWidth="1"/>
    <col min="13" max="13" width="8.28515625" customWidth="1"/>
    <col min="14" max="14" width="10.28515625" customWidth="1"/>
    <col min="16" max="16" width="10.28515625" customWidth="1"/>
  </cols>
  <sheetData>
    <row r="1" spans="1:16" s="23" customFormat="1">
      <c r="B1" s="23" t="s">
        <v>29</v>
      </c>
      <c r="C1" s="45"/>
      <c r="F1" s="46"/>
      <c r="K1" s="47"/>
    </row>
    <row r="2" spans="1:16" ht="15.75" thickBot="1"/>
    <row r="3" spans="1:16" s="23" customFormat="1" ht="16.5" thickTop="1" thickBot="1">
      <c r="A3" s="19" t="s">
        <v>24</v>
      </c>
      <c r="B3" s="22" t="s">
        <v>0</v>
      </c>
      <c r="C3" s="35" t="s">
        <v>1</v>
      </c>
      <c r="D3" s="20" t="s">
        <v>17</v>
      </c>
      <c r="E3" s="20" t="s">
        <v>2</v>
      </c>
      <c r="F3" s="21" t="s">
        <v>3</v>
      </c>
      <c r="G3" s="20" t="s">
        <v>5</v>
      </c>
      <c r="H3" s="20" t="s">
        <v>6</v>
      </c>
      <c r="I3" s="22" t="s">
        <v>7</v>
      </c>
      <c r="K3" s="24" t="s">
        <v>18</v>
      </c>
      <c r="L3" s="22" t="s">
        <v>19</v>
      </c>
      <c r="M3" s="25" t="s">
        <v>2</v>
      </c>
      <c r="N3" s="20" t="s">
        <v>3</v>
      </c>
      <c r="O3" s="20" t="s">
        <v>5</v>
      </c>
      <c r="P3" s="22" t="s">
        <v>6</v>
      </c>
    </row>
    <row r="4" spans="1:16" ht="15.75" thickBot="1">
      <c r="A4" s="4">
        <v>1</v>
      </c>
      <c r="B4" s="6" t="s">
        <v>4</v>
      </c>
      <c r="C4" s="36" t="s">
        <v>11</v>
      </c>
      <c r="D4" s="7">
        <v>9.9700000000000006</v>
      </c>
      <c r="E4" s="7">
        <v>35000</v>
      </c>
      <c r="F4" s="7">
        <f>E4*D4</f>
        <v>348950</v>
      </c>
      <c r="G4" s="7">
        <f>F4*4%</f>
        <v>13958</v>
      </c>
      <c r="H4" s="7">
        <f>G4+F4</f>
        <v>362908</v>
      </c>
      <c r="I4" s="16"/>
      <c r="J4" s="2"/>
      <c r="K4" s="8"/>
      <c r="L4" s="6"/>
      <c r="M4" s="12"/>
      <c r="N4" s="5"/>
      <c r="O4" s="5"/>
      <c r="P4" s="6"/>
    </row>
    <row r="5" spans="1:16" ht="15.75" thickBot="1">
      <c r="A5" s="4"/>
      <c r="B5" s="6"/>
      <c r="C5" s="36"/>
      <c r="D5" s="7">
        <v>15.01</v>
      </c>
      <c r="E5" s="7">
        <v>35384.61</v>
      </c>
      <c r="F5" s="7">
        <f>E5*D5</f>
        <v>531122.99609999999</v>
      </c>
      <c r="G5" s="7">
        <f>F5*4%</f>
        <v>21244.919844</v>
      </c>
      <c r="H5" s="7">
        <f>G5+F5</f>
        <v>552367.91594400001</v>
      </c>
      <c r="I5" s="16"/>
      <c r="J5" s="2"/>
      <c r="K5" s="8">
        <v>24.984999999999999</v>
      </c>
      <c r="L5" s="6" t="s">
        <v>16</v>
      </c>
      <c r="M5" s="13">
        <f>E5</f>
        <v>35384.61</v>
      </c>
      <c r="N5" s="5"/>
      <c r="O5" s="5"/>
      <c r="P5" s="6"/>
    </row>
    <row r="6" spans="1:16" ht="15.75" thickBot="1">
      <c r="A6" s="4"/>
      <c r="B6" s="6"/>
      <c r="C6" s="36"/>
      <c r="D6" s="7"/>
      <c r="E6" s="7"/>
      <c r="F6" s="7"/>
      <c r="G6" s="7"/>
      <c r="H6" s="7"/>
      <c r="I6" s="16">
        <f>H5+H4</f>
        <v>915275.91594400001</v>
      </c>
      <c r="J6" s="2"/>
      <c r="K6" s="8"/>
      <c r="L6" s="6"/>
      <c r="M6" s="12"/>
      <c r="N6" s="5"/>
      <c r="O6" s="5"/>
      <c r="P6" s="6"/>
    </row>
    <row r="7" spans="1:16" ht="15.75" thickBot="1">
      <c r="A7" s="4"/>
      <c r="B7" s="6"/>
      <c r="C7" s="36"/>
      <c r="D7" s="7"/>
      <c r="E7" s="7"/>
      <c r="F7" s="7"/>
      <c r="G7" s="7"/>
      <c r="H7" s="7"/>
      <c r="I7" s="16"/>
      <c r="J7" s="2"/>
      <c r="K7" s="8"/>
      <c r="L7" s="6"/>
      <c r="M7" s="12"/>
      <c r="N7" s="5"/>
      <c r="O7" s="5"/>
      <c r="P7" s="6"/>
    </row>
    <row r="8" spans="1:16" ht="15.75" thickBot="1">
      <c r="A8" s="4">
        <v>2</v>
      </c>
      <c r="B8" s="6" t="s">
        <v>8</v>
      </c>
      <c r="C8" s="36" t="s">
        <v>10</v>
      </c>
      <c r="D8" s="7">
        <v>35.119999999999997</v>
      </c>
      <c r="E8" s="7">
        <v>35000</v>
      </c>
      <c r="F8" s="7">
        <f>E8*D8</f>
        <v>1229200</v>
      </c>
      <c r="G8" s="7">
        <f>F8*4%</f>
        <v>49168</v>
      </c>
      <c r="H8" s="7">
        <f>G8+F8</f>
        <v>1278368</v>
      </c>
      <c r="I8" s="16">
        <f>H8</f>
        <v>1278368</v>
      </c>
      <c r="J8" s="2"/>
      <c r="K8" s="8">
        <v>35.055</v>
      </c>
      <c r="L8" s="15">
        <f>D8-K8</f>
        <v>6.4999999999997726E-2</v>
      </c>
      <c r="M8" s="13">
        <f>E8</f>
        <v>35000</v>
      </c>
      <c r="N8" s="5">
        <f t="shared" ref="N8:N18" si="0">M8*L8</f>
        <v>2274.9999999999204</v>
      </c>
      <c r="O8" s="5">
        <f>N8*4%</f>
        <v>90.999999999996817</v>
      </c>
      <c r="P8" s="6">
        <f>O8+N8</f>
        <v>2365.9999999999172</v>
      </c>
    </row>
    <row r="9" spans="1:16" ht="15.75" thickBot="1">
      <c r="A9" s="4"/>
      <c r="B9" s="6"/>
      <c r="C9" s="36"/>
      <c r="D9" s="7"/>
      <c r="E9" s="7"/>
      <c r="F9" s="7"/>
      <c r="G9" s="7"/>
      <c r="H9" s="7"/>
      <c r="I9" s="16"/>
      <c r="J9" s="2"/>
      <c r="K9" s="8"/>
      <c r="L9" s="6"/>
      <c r="M9" s="12"/>
      <c r="N9" s="5"/>
      <c r="O9" s="5"/>
      <c r="P9" s="6"/>
    </row>
    <row r="10" spans="1:16" ht="15.75" thickBot="1">
      <c r="A10" s="4">
        <v>3</v>
      </c>
      <c r="B10" s="6" t="s">
        <v>9</v>
      </c>
      <c r="C10" s="36" t="s">
        <v>10</v>
      </c>
      <c r="D10" s="7">
        <v>12.95</v>
      </c>
      <c r="E10" s="7">
        <v>35384.629999999997</v>
      </c>
      <c r="F10" s="7">
        <f>E10*D10</f>
        <v>458230.95849999995</v>
      </c>
      <c r="G10" s="7">
        <f>F10*4%</f>
        <v>18329.23834</v>
      </c>
      <c r="H10" s="7">
        <f>G10+F10</f>
        <v>476560.19683999993</v>
      </c>
      <c r="I10" s="16"/>
      <c r="J10" s="2"/>
      <c r="K10" s="8"/>
      <c r="L10" s="6"/>
      <c r="M10" s="12"/>
      <c r="N10" s="5"/>
      <c r="O10" s="5"/>
      <c r="P10" s="6"/>
    </row>
    <row r="11" spans="1:16" ht="15.75" thickBot="1">
      <c r="A11" s="4"/>
      <c r="B11" s="6"/>
      <c r="C11" s="36"/>
      <c r="D11" s="7">
        <v>27.1</v>
      </c>
      <c r="E11" s="7">
        <v>35961.51</v>
      </c>
      <c r="F11" s="7">
        <f>E11*D11</f>
        <v>974556.92100000009</v>
      </c>
      <c r="G11" s="7">
        <f>F11*4%</f>
        <v>38982.276840000006</v>
      </c>
      <c r="H11" s="7">
        <f>G11+F11</f>
        <v>1013539.19784</v>
      </c>
      <c r="I11" s="16">
        <f>H11+H10</f>
        <v>1490099.3946799999</v>
      </c>
      <c r="J11" s="2"/>
      <c r="K11" s="8">
        <v>39.975000000000001</v>
      </c>
      <c r="L11" s="15">
        <f>40.05-39.975</f>
        <v>7.4999999999995737E-2</v>
      </c>
      <c r="M11" s="13">
        <f>E11</f>
        <v>35961.51</v>
      </c>
      <c r="N11" s="5">
        <f t="shared" si="0"/>
        <v>2697.1132499998466</v>
      </c>
      <c r="O11" s="5">
        <f>N11*4%</f>
        <v>107.88452999999387</v>
      </c>
      <c r="P11" s="6">
        <f>O11+N11</f>
        <v>2804.9977799998405</v>
      </c>
    </row>
    <row r="12" spans="1:16" ht="15.75" thickBot="1">
      <c r="A12" s="4"/>
      <c r="B12" s="6"/>
      <c r="C12" s="36"/>
      <c r="D12" s="7"/>
      <c r="E12" s="7"/>
      <c r="F12" s="7"/>
      <c r="G12" s="7"/>
      <c r="H12" s="7"/>
      <c r="I12" s="16"/>
      <c r="J12" s="2"/>
      <c r="K12" s="8"/>
      <c r="L12" s="6"/>
      <c r="M12" s="12"/>
      <c r="N12" s="5"/>
      <c r="O12" s="5"/>
      <c r="P12" s="6"/>
    </row>
    <row r="13" spans="1:16" ht="15.75" thickBot="1">
      <c r="A13" s="4">
        <v>4</v>
      </c>
      <c r="B13" s="6" t="s">
        <v>12</v>
      </c>
      <c r="C13" s="36" t="s">
        <v>10</v>
      </c>
      <c r="D13" s="7">
        <v>25.08</v>
      </c>
      <c r="E13" s="7">
        <v>35000</v>
      </c>
      <c r="F13" s="7">
        <f>E13*D13</f>
        <v>877799.99999999988</v>
      </c>
      <c r="G13" s="7">
        <f>F13*4%</f>
        <v>35111.999999999993</v>
      </c>
      <c r="H13" s="7">
        <f>G13+F13</f>
        <v>912911.99999999988</v>
      </c>
      <c r="I13" s="16">
        <f>H13</f>
        <v>912911.99999999988</v>
      </c>
      <c r="J13" s="2"/>
      <c r="K13" s="8">
        <v>24.925000000000001</v>
      </c>
      <c r="L13" s="6">
        <f>25.08-24.925</f>
        <v>0.15499999999999758</v>
      </c>
      <c r="M13" s="13">
        <f>E13</f>
        <v>35000</v>
      </c>
      <c r="N13" s="5">
        <f t="shared" si="0"/>
        <v>5424.9999999999154</v>
      </c>
      <c r="O13" s="5">
        <f>N13*4%</f>
        <v>216.99999999999662</v>
      </c>
      <c r="P13" s="6">
        <f>O13+N13</f>
        <v>5641.9999999999118</v>
      </c>
    </row>
    <row r="14" spans="1:16" ht="15.75" thickBot="1">
      <c r="A14" s="4"/>
      <c r="B14" s="6"/>
      <c r="C14" s="36"/>
      <c r="D14" s="7"/>
      <c r="E14" s="7"/>
      <c r="F14" s="7"/>
      <c r="G14" s="7"/>
      <c r="H14" s="7"/>
      <c r="I14" s="16"/>
      <c r="J14" s="2"/>
      <c r="K14" s="8"/>
      <c r="L14" s="6"/>
      <c r="M14" s="12"/>
      <c r="N14" s="5"/>
      <c r="O14" s="5"/>
      <c r="P14" s="6"/>
    </row>
    <row r="15" spans="1:16" ht="15.75" thickBot="1">
      <c r="A15" s="4">
        <v>5</v>
      </c>
      <c r="B15" s="6" t="s">
        <v>13</v>
      </c>
      <c r="C15" s="36" t="str">
        <f>C13</f>
        <v>23/1/2017</v>
      </c>
      <c r="D15" s="7">
        <v>29.9</v>
      </c>
      <c r="E15" s="7">
        <v>35673.08</v>
      </c>
      <c r="F15" s="7">
        <f>E15*D15</f>
        <v>1066625.0919999999</v>
      </c>
      <c r="G15" s="7">
        <f>F15*4%</f>
        <v>42665.003680000002</v>
      </c>
      <c r="H15" s="7">
        <f>G15+F15</f>
        <v>1109290.09568</v>
      </c>
      <c r="I15" s="16">
        <f>H15</f>
        <v>1109290.09568</v>
      </c>
      <c r="J15" s="2"/>
      <c r="K15" s="8">
        <v>29.85</v>
      </c>
      <c r="L15" s="15">
        <f>D15-K15</f>
        <v>4.9999999999997158E-2</v>
      </c>
      <c r="M15" s="13">
        <f>E15</f>
        <v>35673.08</v>
      </c>
      <c r="N15" s="5">
        <f t="shared" si="0"/>
        <v>1783.6539999998986</v>
      </c>
      <c r="O15" s="5">
        <f>N15*4%</f>
        <v>71.346159999995947</v>
      </c>
      <c r="P15" s="6">
        <f>O15+N15</f>
        <v>1855.0001599998945</v>
      </c>
    </row>
    <row r="16" spans="1:16" ht="15.75" thickBot="1">
      <c r="A16" s="4"/>
      <c r="B16" s="6"/>
      <c r="C16" s="36"/>
      <c r="D16" s="7"/>
      <c r="E16" s="7"/>
      <c r="F16" s="7"/>
      <c r="G16" s="7"/>
      <c r="H16" s="7"/>
      <c r="I16" s="16"/>
      <c r="J16" s="2"/>
      <c r="K16" s="8"/>
      <c r="L16" s="6"/>
      <c r="M16" s="12"/>
      <c r="N16" s="5"/>
      <c r="O16" s="5"/>
      <c r="P16" s="6"/>
    </row>
    <row r="17" spans="1:16" ht="15.75" thickBot="1">
      <c r="A17" s="4">
        <v>6</v>
      </c>
      <c r="B17" s="6" t="s">
        <v>14</v>
      </c>
      <c r="C17" s="37">
        <v>42949</v>
      </c>
      <c r="D17" s="7">
        <v>15.26</v>
      </c>
      <c r="E17" s="7">
        <v>35096.129999999997</v>
      </c>
      <c r="F17" s="7">
        <f>E17*D17</f>
        <v>535566.94380000001</v>
      </c>
      <c r="G17" s="7">
        <f>F17*4%</f>
        <v>21422.677752</v>
      </c>
      <c r="H17" s="7">
        <f>G17+F17</f>
        <v>556989.62155200006</v>
      </c>
      <c r="I17" s="16"/>
      <c r="J17" s="2"/>
      <c r="K17" s="8"/>
      <c r="L17" s="6"/>
      <c r="M17" s="12"/>
      <c r="N17" s="5"/>
      <c r="O17" s="5"/>
      <c r="P17" s="6"/>
    </row>
    <row r="18" spans="1:16" ht="15.75" thickBot="1">
      <c r="A18" s="4"/>
      <c r="B18" s="6"/>
      <c r="C18" s="36"/>
      <c r="D18" s="7">
        <v>14.87</v>
      </c>
      <c r="E18" s="7">
        <v>35673.1</v>
      </c>
      <c r="F18" s="7">
        <f>E18*D18</f>
        <v>530458.99699999997</v>
      </c>
      <c r="G18" s="7">
        <f>F18*4%</f>
        <v>21218.35988</v>
      </c>
      <c r="H18" s="7">
        <f>G18+F18</f>
        <v>551677.35687999998</v>
      </c>
      <c r="I18" s="16">
        <f>H18+H17</f>
        <v>1108666.9784320001</v>
      </c>
      <c r="J18" s="2"/>
      <c r="K18" s="8">
        <f>30.065</f>
        <v>30.065000000000001</v>
      </c>
      <c r="L18" s="15">
        <f>30.13-K18</f>
        <v>6.4999999999997726E-2</v>
      </c>
      <c r="M18" s="13">
        <f>E18</f>
        <v>35673.1</v>
      </c>
      <c r="N18" s="5">
        <f t="shared" si="0"/>
        <v>2318.7514999999189</v>
      </c>
      <c r="O18" s="5">
        <f>N18*4%</f>
        <v>92.750059999996765</v>
      </c>
      <c r="P18" s="6">
        <f>O18+N18</f>
        <v>2411.5015599999156</v>
      </c>
    </row>
    <row r="19" spans="1:16" ht="15.75" thickBot="1">
      <c r="A19" s="17"/>
      <c r="B19" s="34"/>
      <c r="C19" s="38"/>
      <c r="D19" s="18"/>
      <c r="E19" s="18"/>
      <c r="F19" s="18"/>
      <c r="G19" s="18"/>
      <c r="H19" s="32" t="s">
        <v>15</v>
      </c>
      <c r="I19" s="31">
        <f>I18+I15+I13+I11+I8+I6</f>
        <v>6814612.3847359996</v>
      </c>
      <c r="J19" s="2"/>
      <c r="K19" s="9"/>
      <c r="L19" s="11">
        <f>L18+L15+L13+L11+L8</f>
        <v>0.40999999999998593</v>
      </c>
      <c r="M19" s="14"/>
      <c r="N19" s="10">
        <f t="shared" ref="N19:P19" si="1">N18+N15+N13+N11+N8</f>
        <v>14499.518749999497</v>
      </c>
      <c r="O19" s="10">
        <f t="shared" si="1"/>
        <v>579.98074999998005</v>
      </c>
      <c r="P19" s="33">
        <f t="shared" si="1"/>
        <v>15079.499499999478</v>
      </c>
    </row>
    <row r="20" spans="1:16" ht="16.5" thickTop="1" thickBot="1">
      <c r="D20" s="2"/>
      <c r="E20" s="2"/>
      <c r="F20" s="2"/>
      <c r="G20" s="2"/>
      <c r="H20" s="2"/>
      <c r="I20" s="2"/>
      <c r="J20" s="2"/>
    </row>
    <row r="21" spans="1:16" ht="16.5" thickTop="1" thickBot="1">
      <c r="B21" s="41" t="s">
        <v>20</v>
      </c>
      <c r="C21" s="42"/>
      <c r="D21" s="26" t="s">
        <v>21</v>
      </c>
      <c r="E21" s="27">
        <f>I19</f>
        <v>6814612.3847359996</v>
      </c>
      <c r="F21" s="2"/>
      <c r="G21" s="2"/>
      <c r="H21" s="2"/>
      <c r="I21" s="2"/>
      <c r="J21" s="2"/>
    </row>
    <row r="22" spans="1:16" ht="15.75" thickBot="1">
      <c r="B22" t="s">
        <v>26</v>
      </c>
      <c r="D22" s="28" t="s">
        <v>22</v>
      </c>
      <c r="E22" s="29">
        <f>P19</f>
        <v>15079.499499999478</v>
      </c>
      <c r="F22" s="2"/>
      <c r="G22" s="2"/>
      <c r="H22" s="2"/>
      <c r="I22" s="2"/>
      <c r="J22" s="2"/>
    </row>
    <row r="23" spans="1:16" ht="15.75" thickBot="1">
      <c r="B23" t="s">
        <v>27</v>
      </c>
      <c r="D23" s="30"/>
      <c r="E23" s="31">
        <f>E21-E22</f>
        <v>6799532.8852359997</v>
      </c>
      <c r="F23" s="2"/>
      <c r="G23" s="2"/>
      <c r="H23" s="2"/>
      <c r="I23" s="2"/>
      <c r="J23" s="2"/>
    </row>
    <row r="24" spans="1:16" ht="17.25" customHeight="1" thickTop="1">
      <c r="D24" s="43" t="s">
        <v>23</v>
      </c>
      <c r="E24" s="43">
        <v>6799533</v>
      </c>
      <c r="F24" s="2"/>
      <c r="G24" s="2"/>
      <c r="H24" s="2"/>
      <c r="I24" s="2"/>
      <c r="J24" s="2"/>
    </row>
    <row r="25" spans="1:16" ht="63.75" customHeight="1">
      <c r="A25" s="40" t="s">
        <v>25</v>
      </c>
      <c r="B25" s="44" t="s">
        <v>28</v>
      </c>
      <c r="C25" s="44"/>
      <c r="D25" s="44"/>
      <c r="E25" s="44"/>
      <c r="F25" s="44"/>
      <c r="G25" s="44"/>
      <c r="H25" s="44"/>
      <c r="I25" s="44"/>
      <c r="J25" s="44"/>
      <c r="K25" s="44"/>
      <c r="L25" s="44"/>
      <c r="M25" s="44"/>
      <c r="N25" s="44"/>
      <c r="O25" s="44"/>
      <c r="P25" s="44"/>
    </row>
    <row r="26" spans="1:16">
      <c r="D26" s="2"/>
      <c r="E26" s="2"/>
      <c r="F26" s="2"/>
      <c r="G26" s="2"/>
      <c r="H26" s="2"/>
      <c r="I26" s="2"/>
      <c r="J26" s="2"/>
    </row>
    <row r="27" spans="1:16">
      <c r="D27" s="2"/>
      <c r="E27" s="2"/>
      <c r="F27" s="2"/>
      <c r="G27" s="2"/>
      <c r="H27" s="2"/>
      <c r="I27" s="2"/>
      <c r="J27" s="2"/>
    </row>
    <row r="28" spans="1:16">
      <c r="D28" s="2"/>
      <c r="E28" s="2"/>
      <c r="F28" s="2"/>
      <c r="G28" s="2"/>
      <c r="H28" s="2"/>
      <c r="I28" s="2"/>
      <c r="J28" s="2"/>
    </row>
    <row r="29" spans="1:16">
      <c r="D29" s="2"/>
      <c r="E29" s="2"/>
      <c r="F29" s="2"/>
      <c r="G29" s="2"/>
      <c r="H29" s="2"/>
      <c r="I29" s="2"/>
      <c r="J29" s="2"/>
    </row>
    <row r="30" spans="1:16">
      <c r="D30" s="2"/>
      <c r="E30" s="2"/>
      <c r="F30" s="2"/>
      <c r="G30" s="2"/>
      <c r="H30" s="2"/>
      <c r="I30" s="2"/>
      <c r="J30" s="2"/>
    </row>
    <row r="31" spans="1:16">
      <c r="D31" s="2"/>
      <c r="E31" s="2"/>
      <c r="F31" s="2"/>
      <c r="G31" s="2"/>
      <c r="H31" s="2"/>
      <c r="I31" s="2"/>
      <c r="J31" s="2"/>
    </row>
    <row r="32" spans="1:16">
      <c r="D32" s="2"/>
      <c r="E32" s="2"/>
      <c r="F32" s="2"/>
      <c r="G32" s="2"/>
      <c r="H32" s="2"/>
      <c r="I32" s="2"/>
      <c r="J32" s="2"/>
    </row>
    <row r="33" spans="4:10">
      <c r="D33" s="2"/>
      <c r="E33" s="2"/>
      <c r="F33" s="2"/>
      <c r="G33" s="2"/>
      <c r="H33" s="2"/>
      <c r="I33" s="2"/>
      <c r="J33" s="2"/>
    </row>
  </sheetData>
  <mergeCells count="1">
    <mergeCell ref="B25:P2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2023-02-25T17:50:38Z</dcterms:created>
  <dcterms:modified xsi:type="dcterms:W3CDTF">2023-02-26T15:25:42Z</dcterms:modified>
</cp:coreProperties>
</file>